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5216" windowHeight="9732" activeTab="0"/>
  </bookViews>
  <sheets>
    <sheet name="(23) Working 3yr" sheetId="1" r:id="rId1"/>
  </sheets>
  <definedNames>
    <definedName name="_xlnm.Print_Area" localSheetId="0">'(23) Working 3yr'!$A$1:$P$30</definedName>
  </definedNames>
  <calcPr fullCalcOnLoad="1"/>
</workbook>
</file>

<file path=xl/sharedStrings.xml><?xml version="1.0" encoding="utf-8"?>
<sst xmlns="http://schemas.openxmlformats.org/spreadsheetml/2006/main" count="29" uniqueCount="24">
  <si>
    <t>PROJECTED  REVENUE</t>
  </si>
  <si>
    <t>Governor August Revised</t>
  </si>
  <si>
    <t>Associated Taxpayers</t>
  </si>
  <si>
    <t>Committee Member Projection</t>
  </si>
  <si>
    <t>Individual Income Tax</t>
  </si>
  <si>
    <t>Corporate Income Tax</t>
  </si>
  <si>
    <t>Sales Tax</t>
  </si>
  <si>
    <t>Product Taxes</t>
  </si>
  <si>
    <t>Miscellaneous Revenue</t>
  </si>
  <si>
    <t>Total Gen. Fund Revenues</t>
  </si>
  <si>
    <t>Dollar Change</t>
  </si>
  <si>
    <t>Percent Change</t>
  </si>
  <si>
    <t xml:space="preserve"> </t>
  </si>
  <si>
    <t>Committee Member Signature</t>
  </si>
  <si>
    <t>January</t>
  </si>
  <si>
    <t>Tax Com-mission</t>
  </si>
  <si>
    <t>2010</t>
  </si>
  <si>
    <t>To unprotect this worksheet:</t>
  </si>
  <si>
    <t>In Excel 2003 choose: Tools, Protection, Unprotect sheet</t>
  </si>
  <si>
    <t>In Excel 2007 choose:  Review tab, Changes group, Protect sheet, select unlocked cells, no password, OK</t>
  </si>
  <si>
    <t>To protect this worksheet:</t>
  </si>
  <si>
    <t>In Excel 2003 choose: Tools, Protection, Protect sheet</t>
  </si>
  <si>
    <t>Univer-sities</t>
  </si>
  <si>
    <t>In Excel 2007 choose:  Review tab, Changes group, Unprotect sheet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</si>
</sst>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_);\(&quot;$&quot;#,##0.0\)"/>
    <numFmt numFmtId="166" formatCode="#,##0.0_);\(#,##0.00\)"/>
    <numFmt numFmtId="167" formatCode="#,##0.0\ ;\(#,##0.0\);0.0\ "/>
    <numFmt numFmtId="168" formatCode="#,##0_);\(#,##0.0\)"/>
    <numFmt numFmtId="169" formatCode="&quot;$&quot;#,##0.0_);[Red]\(&quot;$&quot;#,##0.0\)"/>
    <numFmt numFmtId="170" formatCode="0.0%\ ;\(0.0%\);0.0%\ ;"/>
    <numFmt numFmtId="171" formatCode="&quot;$&quot;#,##0.0_);\(&quot;$&quot;#,##0.0\);&quot;&quot;;"/>
    <numFmt numFmtId="172" formatCode="0.0"/>
    <numFmt numFmtId="173" formatCode="&quot;$&quot;#,##0.000_);\(&quot;$&quot;#,##0.000\)"/>
    <numFmt numFmtId="174" formatCode="0.0000"/>
    <numFmt numFmtId="175" formatCode="&quot;$&quot;#,##0\ ;\(&quot;$&quot;#,##0.0\);&quot;$&quot;0.0\ "/>
    <numFmt numFmtId="176" formatCode="&quot;$&quot;#,##0.0\ ;\(&quot;$&quot;#,##0.00\);&quot;$&quot;0.00\ 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u val="single"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Continuous" wrapText="1"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Continuous"/>
    </xf>
    <xf numFmtId="0" fontId="7" fillId="0" borderId="0" xfId="0" applyFont="1" applyBorder="1" applyAlignment="1">
      <alignment wrapText="1"/>
    </xf>
    <xf numFmtId="0" fontId="7" fillId="33" borderId="10" xfId="0" applyFont="1" applyFill="1" applyBorder="1" applyAlignment="1">
      <alignment horizontal="centerContinuous" vertical="center"/>
    </xf>
    <xf numFmtId="0" fontId="7" fillId="33" borderId="11" xfId="0" applyFont="1" applyFill="1" applyBorder="1" applyAlignment="1">
      <alignment horizontal="centerContinuous" vertical="center"/>
    </xf>
    <xf numFmtId="0" fontId="7" fillId="33" borderId="12" xfId="0" applyFont="1" applyFill="1" applyBorder="1" applyAlignment="1">
      <alignment horizontal="centerContinuous" vertical="center"/>
    </xf>
    <xf numFmtId="0" fontId="7" fillId="33" borderId="13" xfId="0" applyFont="1" applyFill="1" applyBorder="1" applyAlignment="1">
      <alignment horizontal="centerContinuous" vertical="center"/>
    </xf>
    <xf numFmtId="0" fontId="7" fillId="33" borderId="10" xfId="0" applyFont="1" applyFill="1" applyBorder="1" applyAlignment="1">
      <alignment horizontal="center" vertical="center" wrapText="1"/>
    </xf>
    <xf numFmtId="165" fontId="8" fillId="0" borderId="14" xfId="0" applyNumberFormat="1" applyFont="1" applyBorder="1" applyAlignment="1">
      <alignment vertical="center"/>
    </xf>
    <xf numFmtId="165" fontId="8" fillId="0" borderId="15" xfId="0" applyNumberFormat="1" applyFont="1" applyBorder="1" applyAlignment="1">
      <alignment vertical="center"/>
    </xf>
    <xf numFmtId="165" fontId="8" fillId="0" borderId="16" xfId="0" applyNumberFormat="1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Alignment="1">
      <alignment vertical="center"/>
    </xf>
    <xf numFmtId="170" fontId="9" fillId="0" borderId="18" xfId="59" applyNumberFormat="1" applyFont="1" applyBorder="1" applyAlignment="1">
      <alignment vertical="center"/>
    </xf>
    <xf numFmtId="170" fontId="9" fillId="0" borderId="19" xfId="59" applyNumberFormat="1" applyFont="1" applyBorder="1" applyAlignment="1">
      <alignment vertical="center"/>
    </xf>
    <xf numFmtId="170" fontId="9" fillId="0" borderId="20" xfId="59" applyNumberFormat="1" applyFont="1" applyBorder="1" applyAlignment="1">
      <alignment vertical="center"/>
    </xf>
    <xf numFmtId="170" fontId="9" fillId="0" borderId="21" xfId="59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22" xfId="0" applyFont="1" applyBorder="1" applyAlignment="1">
      <alignment horizontal="left" vertical="center" wrapText="1"/>
    </xf>
    <xf numFmtId="166" fontId="8" fillId="0" borderId="23" xfId="0" applyNumberFormat="1" applyFont="1" applyBorder="1" applyAlignment="1">
      <alignment vertical="center"/>
    </xf>
    <xf numFmtId="166" fontId="8" fillId="0" borderId="22" xfId="0" applyNumberFormat="1" applyFont="1" applyBorder="1" applyAlignment="1">
      <alignment vertical="center"/>
    </xf>
    <xf numFmtId="166" fontId="8" fillId="0" borderId="24" xfId="0" applyNumberFormat="1" applyFont="1" applyBorder="1" applyAlignment="1">
      <alignment vertical="center"/>
    </xf>
    <xf numFmtId="0" fontId="10" fillId="0" borderId="25" xfId="0" applyFont="1" applyBorder="1" applyAlignment="1">
      <alignment horizontal="left" vertical="center" wrapText="1"/>
    </xf>
    <xf numFmtId="170" fontId="9" fillId="0" borderId="26" xfId="59" applyNumberFormat="1" applyFont="1" applyBorder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165" fontId="8" fillId="0" borderId="10" xfId="0" applyNumberFormat="1" applyFont="1" applyBorder="1" applyAlignment="1">
      <alignment vertical="center"/>
    </xf>
    <xf numFmtId="165" fontId="8" fillId="0" borderId="27" xfId="0" applyNumberFormat="1" applyFont="1" applyBorder="1" applyAlignment="1">
      <alignment vertical="center"/>
    </xf>
    <xf numFmtId="171" fontId="8" fillId="0" borderId="28" xfId="0" applyNumberFormat="1" applyFont="1" applyBorder="1" applyAlignment="1" applyProtection="1">
      <alignment vertical="center"/>
      <protection/>
    </xf>
    <xf numFmtId="171" fontId="8" fillId="0" borderId="2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vertical="center"/>
    </xf>
    <xf numFmtId="175" fontId="8" fillId="0" borderId="30" xfId="0" applyNumberFormat="1" applyFont="1" applyBorder="1" applyAlignment="1">
      <alignment vertical="center"/>
    </xf>
    <xf numFmtId="0" fontId="9" fillId="0" borderId="0" xfId="0" applyFont="1" applyBorder="1" applyAlignment="1">
      <alignment horizontal="right" wrapText="1"/>
    </xf>
    <xf numFmtId="164" fontId="9" fillId="0" borderId="0" xfId="59" applyNumberFormat="1" applyFont="1" applyBorder="1" applyAlignment="1">
      <alignment/>
    </xf>
    <xf numFmtId="170" fontId="9" fillId="0" borderId="0" xfId="59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169" fontId="8" fillId="0" borderId="0" xfId="0" applyNumberFormat="1" applyFont="1" applyAlignment="1">
      <alignment horizontal="right"/>
    </xf>
    <xf numFmtId="164" fontId="8" fillId="0" borderId="0" xfId="59" applyNumberFormat="1" applyFont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31" xfId="0" applyFont="1" applyBorder="1" applyAlignment="1">
      <alignment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165" fontId="8" fillId="0" borderId="16" xfId="0" applyNumberFormat="1" applyFont="1" applyBorder="1" applyAlignment="1" applyProtection="1">
      <alignment vertical="center"/>
      <protection locked="0"/>
    </xf>
    <xf numFmtId="166" fontId="8" fillId="0" borderId="24" xfId="0" applyNumberFormat="1" applyFont="1" applyBorder="1" applyAlignment="1" applyProtection="1">
      <alignment vertical="center"/>
      <protection locked="0"/>
    </xf>
    <xf numFmtId="165" fontId="8" fillId="0" borderId="32" xfId="0" applyNumberFormat="1" applyFont="1" applyBorder="1" applyAlignment="1" applyProtection="1">
      <alignment vertical="center"/>
      <protection locked="0"/>
    </xf>
    <xf numFmtId="166" fontId="8" fillId="0" borderId="33" xfId="0" applyNumberFormat="1" applyFont="1" applyBorder="1" applyAlignment="1" applyProtection="1">
      <alignment vertical="center"/>
      <protection locked="0"/>
    </xf>
    <xf numFmtId="176" fontId="8" fillId="0" borderId="30" xfId="0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0" fontId="8" fillId="0" borderId="34" xfId="0" applyFont="1" applyBorder="1" applyAlignment="1">
      <alignment/>
    </xf>
    <xf numFmtId="0" fontId="0" fillId="0" borderId="34" xfId="0" applyBorder="1" applyAlignment="1">
      <alignment/>
    </xf>
    <xf numFmtId="0" fontId="8" fillId="0" borderId="34" xfId="0" applyFont="1" applyBorder="1" applyAlignment="1">
      <alignment horizontal="right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2"/>
  <sheetViews>
    <sheetView showGridLines="0" tabSelected="1" zoomScalePageLayoutView="0" workbookViewId="0" topLeftCell="A1">
      <selection activeCell="G5" sqref="G5"/>
    </sheetView>
  </sheetViews>
  <sheetFormatPr defaultColWidth="15.421875" defaultRowHeight="12.75"/>
  <cols>
    <col min="1" max="1" width="13.7109375" style="46" customWidth="1"/>
    <col min="2" max="15" width="8.7109375" style="46" customWidth="1"/>
    <col min="16" max="16" width="0.9921875" style="3" customWidth="1"/>
    <col min="17" max="16384" width="15.421875" style="3" customWidth="1"/>
  </cols>
  <sheetData>
    <row r="1" spans="1:15" ht="12" thickBot="1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" customHeight="1" thickBot="1">
      <c r="A2" s="4" t="s">
        <v>16</v>
      </c>
      <c r="B2" s="5"/>
      <c r="C2" s="61" t="s">
        <v>0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</row>
    <row r="3" spans="1:15" ht="12" thickBot="1">
      <c r="A3" s="6"/>
      <c r="B3" s="7"/>
      <c r="C3" s="8" t="str">
        <f>"Fiscal Year "&amp;A2</f>
        <v>Fiscal Year 2010</v>
      </c>
      <c r="D3" s="9"/>
      <c r="E3" s="9"/>
      <c r="F3" s="9"/>
      <c r="G3" s="10"/>
      <c r="H3" s="7" t="str">
        <f>"Fiscal Year "&amp;A2+1</f>
        <v>Fiscal Year 2011</v>
      </c>
      <c r="I3" s="10"/>
      <c r="J3" s="7"/>
      <c r="K3" s="7"/>
      <c r="L3" s="7" t="str">
        <f>"Fiscal Year "&amp;A2+2</f>
        <v>Fiscal Year 2012</v>
      </c>
      <c r="M3" s="10"/>
      <c r="N3" s="7"/>
      <c r="O3" s="7"/>
    </row>
    <row r="4" spans="1:15" ht="37.5" customHeight="1" thickBot="1">
      <c r="A4" s="6"/>
      <c r="B4" s="11" t="str">
        <f>"Fiscal Year "&amp;A2-1</f>
        <v>Fiscal Year 2009</v>
      </c>
      <c r="C4" s="47" t="s">
        <v>1</v>
      </c>
      <c r="D4" s="48" t="s">
        <v>22</v>
      </c>
      <c r="E4" s="48" t="s">
        <v>15</v>
      </c>
      <c r="F4" s="48" t="s">
        <v>2</v>
      </c>
      <c r="G4" s="49" t="s">
        <v>3</v>
      </c>
      <c r="H4" s="50" t="str">
        <f>D4</f>
        <v>Univer-sities</v>
      </c>
      <c r="I4" s="48" t="str">
        <f>E4</f>
        <v>Tax Com-mission</v>
      </c>
      <c r="J4" s="48" t="str">
        <f>F4</f>
        <v>Associated Taxpayers</v>
      </c>
      <c r="K4" s="51" t="s">
        <v>3</v>
      </c>
      <c r="L4" s="50" t="str">
        <f>D4</f>
        <v>Univer-sities</v>
      </c>
      <c r="M4" s="48" t="str">
        <f>I4</f>
        <v>Tax Com-mission</v>
      </c>
      <c r="N4" s="48" t="str">
        <f>J4</f>
        <v>Associated Taxpayers</v>
      </c>
      <c r="O4" s="51" t="s">
        <v>3</v>
      </c>
    </row>
    <row r="5" spans="1:16" s="16" customFormat="1" ht="21" customHeight="1">
      <c r="A5" s="66" t="s">
        <v>4</v>
      </c>
      <c r="B5" s="12">
        <v>1167.889064</v>
      </c>
      <c r="C5" s="13">
        <v>1137.2</v>
      </c>
      <c r="D5" s="14"/>
      <c r="E5" s="14"/>
      <c r="F5" s="14"/>
      <c r="G5" s="52"/>
      <c r="H5" s="13"/>
      <c r="I5" s="14"/>
      <c r="J5" s="14"/>
      <c r="K5" s="52"/>
      <c r="L5" s="13"/>
      <c r="M5" s="14"/>
      <c r="N5" s="14"/>
      <c r="O5" s="54"/>
      <c r="P5" s="15"/>
    </row>
    <row r="6" spans="1:16" s="22" customFormat="1" ht="11.25">
      <c r="A6" s="65"/>
      <c r="B6" s="17" t="s">
        <v>12</v>
      </c>
      <c r="C6" s="18">
        <f>IF(C5=0,"",C5/$B5-1)</f>
        <v>-0.026277379372737997</v>
      </c>
      <c r="D6" s="19">
        <f>IF(D5=0,"",D5/$B5-1)</f>
      </c>
      <c r="E6" s="19">
        <f>IF(E5=0,"",E5/$B5-1)</f>
      </c>
      <c r="F6" s="19">
        <f>IF(F5=0,"",F5/$B5-1)</f>
      </c>
      <c r="G6" s="20">
        <f>IF(G5=0,"",G5/$B5-1)</f>
      </c>
      <c r="H6" s="18">
        <f aca="true" t="shared" si="0" ref="H6:O6">IF(H5=0,"",H5/D5-1)</f>
      </c>
      <c r="I6" s="19">
        <f t="shared" si="0"/>
      </c>
      <c r="J6" s="19">
        <f t="shared" si="0"/>
      </c>
      <c r="K6" s="20">
        <f t="shared" si="0"/>
      </c>
      <c r="L6" s="18">
        <f t="shared" si="0"/>
      </c>
      <c r="M6" s="19">
        <f t="shared" si="0"/>
      </c>
      <c r="N6" s="19">
        <f t="shared" si="0"/>
      </c>
      <c r="O6" s="20">
        <f t="shared" si="0"/>
      </c>
      <c r="P6" s="21"/>
    </row>
    <row r="7" spans="1:16" s="16" customFormat="1" ht="21" customHeight="1">
      <c r="A7" s="64" t="s">
        <v>5</v>
      </c>
      <c r="B7" s="24">
        <v>141.025367</v>
      </c>
      <c r="C7" s="25">
        <v>132.1</v>
      </c>
      <c r="D7" s="26"/>
      <c r="E7" s="26"/>
      <c r="F7" s="26"/>
      <c r="G7" s="53"/>
      <c r="H7" s="25"/>
      <c r="I7" s="26"/>
      <c r="J7" s="26"/>
      <c r="K7" s="53"/>
      <c r="L7" s="25"/>
      <c r="M7" s="26"/>
      <c r="N7" s="26"/>
      <c r="O7" s="55"/>
      <c r="P7" s="15"/>
    </row>
    <row r="8" spans="1:16" s="22" customFormat="1" ht="11.25">
      <c r="A8" s="65"/>
      <c r="B8" s="17"/>
      <c r="C8" s="18">
        <f>IF(C7=0,"",C7/$B7-1)</f>
        <v>-0.06328908897645336</v>
      </c>
      <c r="D8" s="19">
        <f>IF(D7=0,"",D7/$B7-1)</f>
      </c>
      <c r="E8" s="19">
        <f>IF(E7=0,"",E7/$B7-1)</f>
      </c>
      <c r="F8" s="19">
        <f>IF(F7=0,"",F7/$B7-1)</f>
      </c>
      <c r="G8" s="20">
        <f>IF(G7=0,"",G7/$B7-1)</f>
      </c>
      <c r="H8" s="18">
        <f aca="true" t="shared" si="1" ref="H8:O8">IF(H7=0,"",H7/D7-1)</f>
      </c>
      <c r="I8" s="19">
        <f t="shared" si="1"/>
      </c>
      <c r="J8" s="19">
        <f t="shared" si="1"/>
      </c>
      <c r="K8" s="20">
        <f t="shared" si="1"/>
      </c>
      <c r="L8" s="18">
        <f t="shared" si="1"/>
      </c>
      <c r="M8" s="19">
        <f t="shared" si="1"/>
      </c>
      <c r="N8" s="19">
        <f t="shared" si="1"/>
      </c>
      <c r="O8" s="20">
        <f t="shared" si="1"/>
      </c>
      <c r="P8" s="21"/>
    </row>
    <row r="9" spans="1:16" s="16" customFormat="1" ht="21" customHeight="1">
      <c r="A9" s="64" t="s">
        <v>6</v>
      </c>
      <c r="B9" s="24">
        <v>1022.201626</v>
      </c>
      <c r="C9" s="25">
        <v>963.3</v>
      </c>
      <c r="D9" s="26"/>
      <c r="E9" s="26"/>
      <c r="F9" s="26"/>
      <c r="G9" s="53"/>
      <c r="H9" s="25"/>
      <c r="I9" s="26"/>
      <c r="J9" s="26"/>
      <c r="K9" s="53"/>
      <c r="L9" s="25"/>
      <c r="M9" s="26"/>
      <c r="N9" s="26"/>
      <c r="O9" s="55"/>
      <c r="P9" s="15"/>
    </row>
    <row r="10" spans="1:16" s="22" customFormat="1" ht="11.25">
      <c r="A10" s="65"/>
      <c r="B10" s="17"/>
      <c r="C10" s="18">
        <f>IF(C9=0,"",C9/$B9-1)</f>
        <v>-0.05762231687156416</v>
      </c>
      <c r="D10" s="19">
        <f>IF(D9=0,"",D9/$B9-1)</f>
      </c>
      <c r="E10" s="19">
        <f>IF(E9=0,"",E9/$B9-1)</f>
      </c>
      <c r="F10" s="19">
        <f>IF(F9=0,"",F9/$B9-1)</f>
      </c>
      <c r="G10" s="20">
        <f>IF(G9=0,"",G9/$B9-1)</f>
      </c>
      <c r="H10" s="18">
        <f aca="true" t="shared" si="2" ref="H10:O10">IF(H9=0,"",H9/D9-1)</f>
      </c>
      <c r="I10" s="19">
        <f t="shared" si="2"/>
      </c>
      <c r="J10" s="19">
        <f t="shared" si="2"/>
      </c>
      <c r="K10" s="20">
        <f t="shared" si="2"/>
      </c>
      <c r="L10" s="18">
        <f t="shared" si="2"/>
      </c>
      <c r="M10" s="19">
        <f t="shared" si="2"/>
      </c>
      <c r="N10" s="19">
        <f t="shared" si="2"/>
      </c>
      <c r="O10" s="20">
        <f t="shared" si="2"/>
      </c>
      <c r="P10" s="21"/>
    </row>
    <row r="11" spans="1:16" s="16" customFormat="1" ht="21" customHeight="1">
      <c r="A11" s="23" t="s">
        <v>7</v>
      </c>
      <c r="B11" s="24">
        <v>29.741139</v>
      </c>
      <c r="C11" s="25">
        <v>40.7</v>
      </c>
      <c r="D11" s="26"/>
      <c r="E11" s="26"/>
      <c r="F11" s="26"/>
      <c r="G11" s="53"/>
      <c r="H11" s="25"/>
      <c r="I11" s="26"/>
      <c r="J11" s="26"/>
      <c r="K11" s="53"/>
      <c r="L11" s="25"/>
      <c r="M11" s="26"/>
      <c r="N11" s="26"/>
      <c r="O11" s="55"/>
      <c r="P11" s="15"/>
    </row>
    <row r="12" spans="1:16" s="22" customFormat="1" ht="11.25">
      <c r="A12" s="27"/>
      <c r="B12" s="17"/>
      <c r="C12" s="18">
        <f>IF(C11=0,"",C11/$B11-1)</f>
        <v>0.3684748253925312</v>
      </c>
      <c r="D12" s="19">
        <f>IF(D11=0,"",D11/$B11-1)</f>
      </c>
      <c r="E12" s="19">
        <f>IF(E11=0,"",E11/$B11-1)</f>
      </c>
      <c r="F12" s="19">
        <f>IF(F11=0,"",F11/$B11-1)</f>
      </c>
      <c r="G12" s="20">
        <f>IF(G11=0,"",G11/$B11-1)</f>
      </c>
      <c r="H12" s="18">
        <f aca="true" t="shared" si="3" ref="H12:O12">IF(H11=0,"",H11/D11-1)</f>
      </c>
      <c r="I12" s="19">
        <f t="shared" si="3"/>
      </c>
      <c r="J12" s="19">
        <f t="shared" si="3"/>
      </c>
      <c r="K12" s="20">
        <f t="shared" si="3"/>
      </c>
      <c r="L12" s="18">
        <f t="shared" si="3"/>
      </c>
      <c r="M12" s="19">
        <f t="shared" si="3"/>
      </c>
      <c r="N12" s="19">
        <f t="shared" si="3"/>
      </c>
      <c r="O12" s="20">
        <f t="shared" si="3"/>
      </c>
      <c r="P12" s="21"/>
    </row>
    <row r="13" spans="1:16" s="16" customFormat="1" ht="21" customHeight="1">
      <c r="A13" s="64" t="s">
        <v>8</v>
      </c>
      <c r="B13" s="24">
        <v>104.711628</v>
      </c>
      <c r="C13" s="25">
        <v>104</v>
      </c>
      <c r="D13" s="26"/>
      <c r="E13" s="26"/>
      <c r="F13" s="26"/>
      <c r="G13" s="53"/>
      <c r="H13" s="25"/>
      <c r="I13" s="26"/>
      <c r="J13" s="26"/>
      <c r="K13" s="53"/>
      <c r="L13" s="25"/>
      <c r="M13" s="26"/>
      <c r="N13" s="26"/>
      <c r="O13" s="55"/>
      <c r="P13" s="15"/>
    </row>
    <row r="14" spans="1:16" s="22" customFormat="1" ht="13.5" customHeight="1" thickBot="1">
      <c r="A14" s="65"/>
      <c r="B14" s="28"/>
      <c r="C14" s="18">
        <f>IF(C13=0,"",C13/$B13-1)</f>
        <v>-0.006796074262163221</v>
      </c>
      <c r="D14" s="19">
        <f>IF(D13=0,"",D13/$B13-1)</f>
      </c>
      <c r="E14" s="19">
        <f>IF(E13=0,"",E13/$B13-1)</f>
      </c>
      <c r="F14" s="19">
        <f>IF(F13=0,"",F13/$B13-1)</f>
      </c>
      <c r="G14" s="20">
        <f>IF(G13=0,"",G13/$B13-1)</f>
      </c>
      <c r="H14" s="18">
        <f aca="true" t="shared" si="4" ref="H14:O14">IF(H13=0,"",H13/D13-1)</f>
      </c>
      <c r="I14" s="19">
        <f t="shared" si="4"/>
      </c>
      <c r="J14" s="19">
        <f t="shared" si="4"/>
      </c>
      <c r="K14" s="20">
        <f t="shared" si="4"/>
      </c>
      <c r="L14" s="18">
        <f t="shared" si="4"/>
      </c>
      <c r="M14" s="19">
        <f t="shared" si="4"/>
      </c>
      <c r="N14" s="19">
        <f t="shared" si="4"/>
      </c>
      <c r="O14" s="20">
        <f t="shared" si="4"/>
      </c>
      <c r="P14" s="21"/>
    </row>
    <row r="15" spans="1:15" s="16" customFormat="1" ht="33.75" customHeight="1" thickBot="1">
      <c r="A15" s="29" t="s">
        <v>9</v>
      </c>
      <c r="B15" s="30">
        <f aca="true" t="shared" si="5" ref="B15:K15">B5+B7+B9+B11+B13</f>
        <v>2465.5688240000004</v>
      </c>
      <c r="C15" s="31">
        <f t="shared" si="5"/>
        <v>2377.2999999999997</v>
      </c>
      <c r="D15" s="32">
        <f t="shared" si="5"/>
        <v>0</v>
      </c>
      <c r="E15" s="32">
        <f t="shared" si="5"/>
        <v>0</v>
      </c>
      <c r="F15" s="32">
        <f t="shared" si="5"/>
        <v>0</v>
      </c>
      <c r="G15" s="33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3">
        <f t="shared" si="5"/>
        <v>0</v>
      </c>
      <c r="L15" s="32">
        <f>L5+L7+L9+L11+L13</f>
        <v>0</v>
      </c>
      <c r="M15" s="32">
        <f>M5+M7+M9+M11+M13</f>
        <v>0</v>
      </c>
      <c r="N15" s="32">
        <f>N5+N7+N9+N11+N13</f>
        <v>0</v>
      </c>
      <c r="O15" s="33">
        <f>O5+O7+O9+O11+O13</f>
        <v>0</v>
      </c>
    </row>
    <row r="16" spans="1:15" s="16" customFormat="1" ht="11.25">
      <c r="A16" s="34" t="s">
        <v>10</v>
      </c>
      <c r="B16" s="35"/>
      <c r="C16" s="36">
        <f>(C15-$B15)</f>
        <v>-88.26882400000068</v>
      </c>
      <c r="D16" s="36">
        <f>IF(D15=0,"",(D15-$B15))</f>
      </c>
      <c r="E16" s="36">
        <f>IF(E15=0,"",(E15-$B15))</f>
      </c>
      <c r="F16" s="36">
        <f>IF(F15=0,"",(F15-$B15))</f>
      </c>
      <c r="G16" s="36">
        <f>IF(G15=0,"",(G15-$B15))</f>
      </c>
      <c r="H16" s="36">
        <f aca="true" t="shared" si="6" ref="H16:O16">IF(H15=0,"",(H15-D15))</f>
      </c>
      <c r="I16" s="36">
        <f t="shared" si="6"/>
      </c>
      <c r="J16" s="36">
        <f t="shared" si="6"/>
      </c>
      <c r="K16" s="36">
        <f t="shared" si="6"/>
      </c>
      <c r="L16" s="36">
        <f t="shared" si="6"/>
      </c>
      <c r="M16" s="36">
        <f t="shared" si="6"/>
      </c>
      <c r="N16" s="36">
        <f t="shared" si="6"/>
      </c>
      <c r="O16" s="56">
        <f t="shared" si="6"/>
      </c>
    </row>
    <row r="17" spans="1:15" s="40" customFormat="1" ht="17.25" customHeight="1">
      <c r="A17" s="37" t="s">
        <v>11</v>
      </c>
      <c r="B17" s="38"/>
      <c r="C17" s="39">
        <f>(C15-$B15)/$B15</f>
        <v>-0.03580059219632664</v>
      </c>
      <c r="D17" s="39">
        <f>IF(D15=0,"",(D15-$B15)/$B15)</f>
      </c>
      <c r="E17" s="39">
        <f>IF(E15=0,"",(E15-$B15)/$B15)</f>
      </c>
      <c r="F17" s="39">
        <f>IF(F15=0,"",(F15-$B15)/$B15)</f>
      </c>
      <c r="G17" s="39">
        <f>IF(G15=0,"",(G15-$B15)/$B15)</f>
      </c>
      <c r="H17" s="39">
        <f aca="true" t="shared" si="7" ref="H17:O17">IF(H15=0,"",(H15-D15)/D15)</f>
      </c>
      <c r="I17" s="39">
        <f t="shared" si="7"/>
      </c>
      <c r="J17" s="39">
        <f t="shared" si="7"/>
      </c>
      <c r="K17" s="39">
        <f t="shared" si="7"/>
      </c>
      <c r="L17" s="39">
        <f t="shared" si="7"/>
      </c>
      <c r="M17" s="39">
        <f t="shared" si="7"/>
      </c>
      <c r="N17" s="39">
        <f t="shared" si="7"/>
      </c>
      <c r="O17" s="39">
        <f t="shared" si="7"/>
      </c>
    </row>
    <row r="18" spans="1:15" ht="11.25">
      <c r="A18" s="41"/>
      <c r="B18" s="42" t="s">
        <v>12</v>
      </c>
      <c r="C18" s="43" t="s">
        <v>12</v>
      </c>
      <c r="D18" s="44" t="s">
        <v>12</v>
      </c>
      <c r="E18" s="3"/>
      <c r="F18" s="3"/>
      <c r="G18" s="3"/>
      <c r="H18" s="3"/>
      <c r="I18" s="3"/>
      <c r="J18" s="45"/>
      <c r="K18" s="45"/>
      <c r="L18" s="3"/>
      <c r="M18" s="3"/>
      <c r="N18" s="45"/>
      <c r="O18" s="45"/>
    </row>
    <row r="19" spans="1:15" ht="11.25">
      <c r="A19" s="57" t="s">
        <v>20</v>
      </c>
      <c r="B19" s="42"/>
      <c r="C19" s="43"/>
      <c r="D19" s="44"/>
      <c r="E19" s="3"/>
      <c r="F19" s="3"/>
      <c r="G19" s="3"/>
      <c r="H19" s="3"/>
      <c r="I19" s="3"/>
      <c r="J19" s="45"/>
      <c r="K19" s="45"/>
      <c r="L19" s="3"/>
      <c r="M19" s="3"/>
      <c r="N19" s="45"/>
      <c r="O19" s="45"/>
    </row>
    <row r="20" spans="1:15" ht="11.25">
      <c r="A20" s="41" t="s">
        <v>21</v>
      </c>
      <c r="B20" s="42"/>
      <c r="C20" s="43"/>
      <c r="D20" s="44"/>
      <c r="E20" s="3"/>
      <c r="F20" s="3"/>
      <c r="G20" s="3"/>
      <c r="H20" s="3"/>
      <c r="I20" s="3"/>
      <c r="J20" s="45"/>
      <c r="K20" s="45"/>
      <c r="L20" s="3"/>
      <c r="M20" s="3"/>
      <c r="N20" s="45"/>
      <c r="O20" s="45"/>
    </row>
    <row r="21" spans="1:15" ht="11.25">
      <c r="A21" s="41" t="s">
        <v>19</v>
      </c>
      <c r="B21" s="42"/>
      <c r="C21" s="43"/>
      <c r="D21" s="44"/>
      <c r="E21" s="3"/>
      <c r="F21" s="3"/>
      <c r="G21" s="3"/>
      <c r="H21" s="3"/>
      <c r="I21" s="3"/>
      <c r="J21" s="45"/>
      <c r="K21" s="45"/>
      <c r="L21" s="3"/>
      <c r="M21" s="3"/>
      <c r="N21" s="45"/>
      <c r="O21" s="45"/>
    </row>
    <row r="22" spans="1:15" ht="11.25">
      <c r="A22" s="57" t="s">
        <v>17</v>
      </c>
      <c r="B22" s="42"/>
      <c r="C22" s="43"/>
      <c r="D22" s="44"/>
      <c r="E22" s="3"/>
      <c r="F22" s="3"/>
      <c r="G22" s="3"/>
      <c r="H22" s="3"/>
      <c r="I22" s="3"/>
      <c r="J22" s="45"/>
      <c r="K22" s="45"/>
      <c r="L22" s="3"/>
      <c r="M22" s="3"/>
      <c r="N22" s="45"/>
      <c r="O22" s="45"/>
    </row>
    <row r="23" spans="1:15" ht="11.25">
      <c r="A23" s="41" t="s">
        <v>18</v>
      </c>
      <c r="B23" s="42"/>
      <c r="C23" s="43"/>
      <c r="D23" s="44"/>
      <c r="E23" s="3"/>
      <c r="F23" s="3"/>
      <c r="G23" s="3"/>
      <c r="H23" s="3"/>
      <c r="I23" s="3"/>
      <c r="J23" s="45"/>
      <c r="K23" s="45"/>
      <c r="L23" s="3"/>
      <c r="M23" s="3"/>
      <c r="N23" s="45"/>
      <c r="O23" s="45"/>
    </row>
    <row r="24" spans="1:15" ht="12.75">
      <c r="A24" s="41" t="s">
        <v>23</v>
      </c>
      <c r="B24" s="42"/>
      <c r="C24" s="43"/>
      <c r="D24" s="44"/>
      <c r="E24" s="3"/>
      <c r="F24" s="3"/>
      <c r="G24" s="3"/>
      <c r="H24" s="3"/>
      <c r="I24" s="3"/>
      <c r="J24"/>
      <c r="K24"/>
      <c r="L24"/>
      <c r="M24"/>
      <c r="N24" s="45"/>
      <c r="O24" s="45"/>
    </row>
    <row r="25" spans="1:15" ht="12.75">
      <c r="A25" s="41"/>
      <c r="B25" s="42"/>
      <c r="C25" s="43"/>
      <c r="D25" s="44"/>
      <c r="E25" s="3"/>
      <c r="F25" s="3"/>
      <c r="G25" s="3"/>
      <c r="H25" s="3"/>
      <c r="I25" s="3"/>
      <c r="J25"/>
      <c r="K25"/>
      <c r="L25"/>
      <c r="M25"/>
      <c r="N25" s="45"/>
      <c r="O25" s="45"/>
    </row>
    <row r="26" spans="1:15" ht="11.25">
      <c r="A26" s="41"/>
      <c r="B26" s="42"/>
      <c r="C26" s="43"/>
      <c r="D26" s="44"/>
      <c r="E26" s="3"/>
      <c r="F26" s="3"/>
      <c r="G26" s="3"/>
      <c r="H26" s="3"/>
      <c r="I26" s="3"/>
      <c r="J26" s="45"/>
      <c r="K26" s="45"/>
      <c r="L26" s="3"/>
      <c r="M26" s="3"/>
      <c r="N26" s="45"/>
      <c r="O26" s="45"/>
    </row>
    <row r="27" spans="10:13" ht="12.75">
      <c r="J27" s="58"/>
      <c r="K27" s="59"/>
      <c r="L27" s="60" t="s">
        <v>13</v>
      </c>
      <c r="M27" s="58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spans="1:15" ht="11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1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1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1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1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1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1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1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1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1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1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1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1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1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1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1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1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1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1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1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1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1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1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1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1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1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1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1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1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1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1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1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1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1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1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1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1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1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1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1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1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1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1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1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1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1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1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1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1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1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1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1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1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1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1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1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1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1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1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1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1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1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1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1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1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1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1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1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1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1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1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1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1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1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1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1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1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1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1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1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1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1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1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1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1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1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1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1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1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1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1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1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1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1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1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1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1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1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1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1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1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1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1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1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1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1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1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1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1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1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1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1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1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1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1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1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1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1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1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1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1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1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1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1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ht="11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1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11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1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ht="11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1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1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11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ht="11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ht="11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ht="11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ht="11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1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1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ht="11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1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ht="11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ht="11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ht="11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ht="11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ht="11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ht="11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1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1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1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1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1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1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1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1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1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1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1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1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1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1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1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1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1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1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1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1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1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1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1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1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1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1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1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1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1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11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11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11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11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11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ht="11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11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11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11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11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11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11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11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ht="11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ht="11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ht="11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11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11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11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11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11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11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11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11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11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11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11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1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11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ht="11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11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1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11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11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1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1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1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1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1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1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1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1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1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1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1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1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1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1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1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1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1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1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1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1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1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1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1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1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1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1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1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1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1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1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1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1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11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ht="11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11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ht="11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11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11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11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ht="11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ht="11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11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1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11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ht="11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11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11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11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11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11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11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ht="11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11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1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1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1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1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1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ht="11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11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11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ht="11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ht="11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ht="11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ht="11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ht="11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1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1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1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ht="11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ht="11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1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1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1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1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ht="11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ht="11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ht="11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ht="11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ht="11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ht="11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ht="11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ht="11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ht="11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ht="11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ht="11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ht="11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ht="11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ht="11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ht="11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ht="11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ht="11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ht="11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ht="11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ht="11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ht="11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ht="11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ht="11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ht="11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ht="11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ht="11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ht="11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ht="11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ht="11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ht="11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ht="11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ht="11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ht="11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ht="11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 ht="11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 ht="11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 ht="11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 ht="11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1:15" ht="11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 ht="11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ht="11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ht="11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ht="11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 ht="11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ht="11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ht="11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1:15" ht="11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 ht="11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1:15" ht="11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1:15" ht="11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1:15" ht="11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1:15" ht="11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1:15" ht="11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1:15" ht="11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1:15" ht="11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1:15" ht="11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1:15" ht="11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1:15" ht="11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 ht="11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ht="11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ht="11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ht="11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 ht="11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1:15" ht="11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1:15" ht="11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1:15" ht="11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1:15" ht="11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1:15" ht="11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1:15" ht="11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1:15" ht="11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1:15" ht="11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1:15" ht="11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1:15" ht="11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1:15" ht="11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1:15" ht="11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1:15" ht="11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1:15" ht="11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1:15" ht="11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1:15" ht="11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1:15" ht="11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1:15" ht="11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1:15" ht="11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1:15" ht="11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1:15" ht="11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1:15" ht="11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1:15" ht="11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1:15" ht="11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1:15" ht="11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1:15" ht="11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1:15" ht="11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1:15" ht="11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1:15" ht="11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1:15" ht="11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1:15" ht="11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1:15" ht="11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1:15" ht="11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1:15" ht="11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1:15" ht="11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1:15" ht="11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1:15" ht="11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1:15" ht="11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1:15" ht="11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1:15" ht="11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1:15" ht="11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1:15" ht="11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1:15" ht="11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1:15" ht="11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1:15" ht="11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1:15" ht="11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1:15" ht="11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1:15" ht="11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1:15" ht="11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1:15" ht="11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1:15" ht="11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1:15" ht="11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1:15" ht="11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1:15" ht="11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1:15" ht="11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1:15" ht="11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1:15" ht="11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1:15" ht="11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1:15" ht="11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1:15" ht="11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1:15" ht="11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1:15" ht="11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1:15" ht="11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1:15" ht="11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1:15" ht="11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1:15" ht="11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1:15" ht="11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1:15" ht="11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1:15" ht="11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1:15" ht="11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1:15" ht="11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1:15" ht="11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1:15" ht="11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1:15" ht="11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1:15" ht="11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1:15" ht="11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1:15" ht="11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1:15" ht="11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1:15" ht="11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1:15" ht="11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1:15" ht="11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1:15" ht="11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1:15" ht="11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1:15" ht="11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1:15" ht="11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1:15" ht="11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1:15" ht="11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1:15" ht="11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1:15" ht="11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1:15" ht="11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1:15" ht="11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1:15" ht="11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1:15" ht="11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1:15" ht="11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1:15" ht="11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1:15" ht="11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1:15" ht="11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1:15" ht="11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1:15" ht="11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1:15" ht="11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1:15" ht="11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1:15" ht="11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1:15" ht="11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1:15" ht="11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1:15" ht="11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1:15" ht="11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1:15" ht="11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1:15" ht="11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1:15" ht="11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1:15" ht="11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1:15" ht="11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1:15" ht="11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1:15" ht="11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1:15" ht="11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1:15" ht="11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1:15" ht="11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1:15" ht="11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1:15" ht="11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1:15" ht="11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1:15" ht="11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1:15" ht="11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1:15" ht="11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1:15" ht="11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1:15" ht="11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1:15" ht="11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1:15" ht="11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1:15" ht="11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1:15" ht="11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1:15" ht="11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1:15" ht="11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1:15" ht="11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1:15" ht="11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1:15" ht="11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1:15" ht="11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1:15" ht="11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1:15" ht="11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1:15" ht="11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1:15" ht="11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1:15" ht="11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1:15" ht="11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1:15" ht="11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1:15" ht="11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1:15" ht="11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1:15" ht="11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1:15" ht="11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1:15" ht="11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1:15" ht="11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1:15" ht="11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1:15" ht="11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1:15" ht="11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1:15" ht="11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1:15" ht="11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1:15" ht="11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1:15" ht="11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1:15" ht="11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1:15" ht="11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1:15" ht="11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1:15" ht="11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1:15" ht="11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1:15" ht="11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1:15" ht="11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1:15" ht="11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1:15" ht="11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1:15" ht="11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1:15" ht="11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1:15" ht="11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1:15" ht="11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1:15" ht="11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1:15" ht="11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1:15" ht="11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1:15" ht="11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1:15" ht="11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1:15" ht="11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1:15" ht="11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1:15" ht="11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1:15" ht="11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1:15" ht="11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1:15" ht="11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1:15" ht="11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1:15" ht="11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1:15" ht="11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1:15" ht="11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1:15" ht="11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1:15" ht="11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1:15" ht="11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1:15" ht="11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1:15" ht="11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1:15" ht="11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1:15" ht="11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1:15" ht="11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1:15" ht="11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1:15" ht="11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1:15" ht="11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1:15" ht="11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1:15" ht="11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1:15" ht="11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1:15" ht="11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1:15" ht="11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1:15" ht="11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1:15" ht="11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1:15" ht="11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1:15" ht="11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1:15" ht="11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1:15" ht="11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1:15" ht="11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1:15" ht="11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1:15" ht="11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1:15" ht="11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1:15" ht="11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1:15" ht="11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1:15" ht="11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1:15" ht="11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1:15" ht="11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1:15" ht="11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1:15" ht="11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1:15" ht="11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1:15" ht="11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1:15" ht="11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1:15" ht="11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1:15" ht="11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1:15" ht="11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1:15" ht="11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1:15" ht="11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1:15" ht="11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1:15" ht="11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1:15" ht="11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1:15" ht="11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1:15" ht="11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1:15" ht="11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1:15" ht="11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1:15" ht="11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1:15" ht="11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1:15" ht="11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1:15" ht="11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1:15" ht="11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1:15" ht="11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1:15" ht="11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1:15" ht="11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1:15" ht="11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1:15" ht="11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1:15" ht="11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1:15" ht="11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1:15" ht="11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1:15" ht="11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1:15" ht="11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1:15" ht="11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1:15" ht="11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1:15" ht="11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1:15" ht="11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1:15" ht="11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1:15" ht="11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1:15" ht="11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1:15" ht="11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1:15" ht="11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1:15" ht="11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1:15" ht="11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1:15" ht="11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1:15" ht="11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1:15" ht="11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1:15" ht="11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1:15" ht="11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1:15" ht="11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1:15" ht="11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1:15" ht="11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1:15" ht="11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1:15" ht="11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1:15" ht="11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1:15" ht="11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1:15" ht="11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1:15" ht="11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1:15" ht="11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1:15" ht="11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1:15" ht="11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1:15" ht="11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1:15" ht="11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1:15" ht="11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1:15" ht="11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1:15" ht="11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1:15" ht="11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1:15" ht="11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1:15" ht="11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1:15" ht="11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1:15" ht="11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1:15" ht="11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1:15" ht="11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1:15" ht="11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1:15" ht="11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1:15" ht="11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1:15" ht="11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1:15" ht="11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1:15" ht="11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1:15" ht="11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1:15" ht="11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1:15" ht="11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1:15" ht="11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1:15" ht="11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1:15" ht="11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1:15" ht="11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1:15" ht="11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1:15" ht="11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1:15" ht="11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1:15" ht="11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1:15" ht="11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1:15" ht="11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1:15" ht="11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1:15" ht="11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1:15" ht="11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1:15" ht="11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1:15" ht="11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1:15" ht="11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1:15" ht="11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1:15" ht="11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1:15" ht="11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1:15" ht="11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1:15" ht="11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1:15" ht="11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1:15" ht="11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1:15" ht="11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1:15" ht="11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1:15" ht="11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1:15" ht="11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1:15" ht="11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1:15" ht="11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1:15" ht="11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1:15" ht="11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1:15" ht="11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1:15" ht="11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</sheetData>
  <sheetProtection sheet="1" selectLockedCells="1"/>
  <mergeCells count="5">
    <mergeCell ref="C2:O2"/>
    <mergeCell ref="A13:A14"/>
    <mergeCell ref="A5:A6"/>
    <mergeCell ref="A7:A8"/>
    <mergeCell ref="A9:A10"/>
  </mergeCells>
  <printOptions horizontalCentered="1"/>
  <pageMargins left="0.25" right="0.25" top="1.5" bottom="0.75" header="1" footer="0.5"/>
  <pageSetup horizontalDpi="300" verticalDpi="300" orientation="landscape" r:id="rId1"/>
  <headerFooter alignWithMargins="0">
    <oddHeader>&amp;C&amp;"Times New (W1),Bold"&amp;15GENERAL FUND REVENUE PROJECTIONS - WORKING PAPER</oddHeader>
    <oddFooter>&amp;L&amp;9Economic Outlook and Revenue Assessment Committee&amp;CPage 23&amp;RTurn in Projection before "State of the State"
January 11,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Legislative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Houston</dc:creator>
  <cp:keywords/>
  <dc:description/>
  <cp:lastModifiedBy>rhouston</cp:lastModifiedBy>
  <cp:lastPrinted>2009-12-20T22:49:10Z</cp:lastPrinted>
  <dcterms:created xsi:type="dcterms:W3CDTF">2008-01-05T15:55:07Z</dcterms:created>
  <dcterms:modified xsi:type="dcterms:W3CDTF">2009-12-21T19:35:07Z</dcterms:modified>
  <cp:category/>
  <cp:version/>
  <cp:contentType/>
  <cp:contentStatus/>
</cp:coreProperties>
</file>